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de Corguinho\PM Corguinho 2015 Liberdade Camponesa\Licitação Projeto\Oliveira &amp; Rae Engenharia Ltda\7º Encaminhamento Aprovado\"/>
    </mc:Choice>
  </mc:AlternateContent>
  <xr:revisionPtr revIDLastSave="0" documentId="13_ncr:1_{55FEAFE0-672A-4195-AD14-D70C354FB7E1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Orçamento Sintético" sheetId="1" r:id="rId1"/>
  </sheets>
  <definedNames>
    <definedName name="_xlnm.Print_Titles" localSheetId="0">'Orçamento Sintético'!$1:$4</definedName>
  </definedNames>
  <calcPr calcId="181029"/>
</workbook>
</file>

<file path=xl/calcChain.xml><?xml version="1.0" encoding="utf-8"?>
<calcChain xmlns="http://schemas.openxmlformats.org/spreadsheetml/2006/main">
  <c r="I61" i="1" l="1"/>
  <c r="J61" i="1" s="1"/>
  <c r="I60" i="1"/>
  <c r="J60" i="1" s="1"/>
  <c r="I59" i="1"/>
  <c r="J59" i="1" s="1"/>
  <c r="I58" i="1"/>
  <c r="J58" i="1" s="1"/>
  <c r="I57" i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1" i="1"/>
  <c r="J41" i="1" s="1"/>
  <c r="I40" i="1"/>
  <c r="I39" i="1"/>
  <c r="I38" i="1"/>
  <c r="J38" i="1" s="1"/>
  <c r="I37" i="1"/>
  <c r="J37" i="1" s="1"/>
  <c r="I36" i="1"/>
  <c r="I35" i="1"/>
  <c r="I34" i="1"/>
  <c r="J34" i="1" s="1"/>
  <c r="I32" i="1"/>
  <c r="J32" i="1" s="1"/>
  <c r="I31" i="1"/>
  <c r="I30" i="1"/>
  <c r="I29" i="1"/>
  <c r="J29" i="1" s="1"/>
  <c r="I28" i="1"/>
  <c r="J28" i="1" s="1"/>
  <c r="I27" i="1"/>
  <c r="I26" i="1"/>
  <c r="I25" i="1"/>
  <c r="J25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4" i="1"/>
  <c r="J14" i="1" s="1"/>
  <c r="I13" i="1"/>
  <c r="J13" i="1" s="1"/>
  <c r="I12" i="1"/>
  <c r="J12" i="1" s="1"/>
  <c r="I11" i="1"/>
  <c r="J11" i="1" s="1"/>
  <c r="I10" i="1"/>
  <c r="J10" i="1" s="1"/>
  <c r="I8" i="1"/>
  <c r="I7" i="1"/>
  <c r="J7" i="1" s="1"/>
  <c r="I6" i="1"/>
  <c r="J6" i="1" s="1"/>
  <c r="J57" i="1"/>
  <c r="J40" i="1"/>
  <c r="J39" i="1"/>
  <c r="J36" i="1"/>
  <c r="J35" i="1"/>
  <c r="J31" i="1"/>
  <c r="J30" i="1"/>
  <c r="J27" i="1"/>
  <c r="J26" i="1"/>
  <c r="J8" i="1"/>
  <c r="J42" i="1" l="1"/>
  <c r="J33" i="1"/>
  <c r="K40" i="1" s="1"/>
  <c r="J24" i="1"/>
  <c r="K30" i="1" s="1"/>
  <c r="J15" i="1"/>
  <c r="K16" i="1" s="1"/>
  <c r="J9" i="1"/>
  <c r="K11" i="1" s="1"/>
  <c r="J5" i="1"/>
  <c r="K45" i="1" l="1"/>
  <c r="I62" i="1"/>
  <c r="K38" i="1"/>
  <c r="K35" i="1"/>
  <c r="K21" i="1"/>
  <c r="K22" i="1"/>
  <c r="K17" i="1"/>
  <c r="K23" i="1"/>
  <c r="K19" i="1"/>
  <c r="K34" i="1"/>
  <c r="K18" i="1"/>
  <c r="K20" i="1"/>
  <c r="K43" i="1"/>
  <c r="K61" i="1"/>
  <c r="K57" i="1"/>
  <c r="K53" i="1"/>
  <c r="K49" i="1"/>
  <c r="K54" i="1"/>
  <c r="K60" i="1"/>
  <c r="K56" i="1"/>
  <c r="K52" i="1"/>
  <c r="K48" i="1"/>
  <c r="K58" i="1"/>
  <c r="K59" i="1"/>
  <c r="K55" i="1"/>
  <c r="K51" i="1"/>
  <c r="K47" i="1"/>
  <c r="K50" i="1"/>
  <c r="K46" i="1"/>
  <c r="K44" i="1"/>
  <c r="K37" i="1"/>
  <c r="K41" i="1"/>
  <c r="K39" i="1"/>
  <c r="K36" i="1"/>
  <c r="K26" i="1"/>
  <c r="K27" i="1"/>
  <c r="K32" i="1"/>
  <c r="K28" i="1"/>
  <c r="K31" i="1"/>
  <c r="K25" i="1"/>
  <c r="K29" i="1"/>
  <c r="K14" i="1"/>
  <c r="K12" i="1"/>
  <c r="K10" i="1"/>
  <c r="K13" i="1"/>
  <c r="K6" i="1"/>
  <c r="K8" i="1"/>
  <c r="K7" i="1"/>
  <c r="K42" i="1" l="1"/>
  <c r="K33" i="1"/>
  <c r="K24" i="1"/>
  <c r="K15" i="1"/>
  <c r="K9" i="1"/>
  <c r="K5" i="1"/>
</calcChain>
</file>

<file path=xl/sharedStrings.xml><?xml version="1.0" encoding="utf-8"?>
<sst xmlns="http://schemas.openxmlformats.org/spreadsheetml/2006/main" count="299" uniqueCount="164">
  <si>
    <t>Obra</t>
  </si>
  <si>
    <t>Bancos</t>
  </si>
  <si>
    <t>B.D.I.</t>
  </si>
  <si>
    <t xml:space="preserve">Construção e complementação de 12,28 Km de estradas vicinais no Projeto de Assentamento Liberdade Camponesa </t>
  </si>
  <si>
    <t>Planilha Orçamentária Sintética</t>
  </si>
  <si>
    <t>Item</t>
  </si>
  <si>
    <t>Código</t>
  </si>
  <si>
    <t>Banco</t>
  </si>
  <si>
    <t>Descrição</t>
  </si>
  <si>
    <t>Tipo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</si>
  <si>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</si>
  <si>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</si>
  <si>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</si>
  <si>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</si>
  <si>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</si>
  <si>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</si>
  <si>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</si>
  <si>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</si>
  <si>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</si>
  <si>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74209/001 </t>
  </si>
  <si>
    <t>SINAPI</t>
  </si>
  <si>
    <t>PLACA DE OBRA EM CHAPA DE ACO GALVANIZADO</t>
  </si>
  <si>
    <t>CANT - CANTEIRO DE OBRAS</t>
  </si>
  <si>
    <t>m²</t>
  </si>
  <si>
    <t xml:space="preserve"> 1.2 </t>
  </si>
  <si>
    <t xml:space="preserve"> 93584 </t>
  </si>
  <si>
    <t>EXECUÇÃO DE DEPÓSITO EM CANTEIRO DE OBRA EM CHAPA DE MADEIRA COMPENSADA, NÃO INCLUSO MOBILIÁRIO. AF_04/2016</t>
  </si>
  <si>
    <t xml:space="preserve"> 1.3 </t>
  </si>
  <si>
    <t xml:space="preserve"> COMP-0001 </t>
  </si>
  <si>
    <t>Próprio</t>
  </si>
  <si>
    <t>Banheiro químico para obra</t>
  </si>
  <si>
    <t>ASTU - ASSENTAMENTO DE TUBOS E PECAS</t>
  </si>
  <si>
    <t>UN/MES</t>
  </si>
  <si>
    <t xml:space="preserve"> 2 </t>
  </si>
  <si>
    <t>REVESTIMENTO PRIMÁRIO  E ATERRO PARA OS ENCONTROS DAS PONTES</t>
  </si>
  <si>
    <t xml:space="preserve"> 2.1 </t>
  </si>
  <si>
    <t xml:space="preserve"> 4816096 </t>
  </si>
  <si>
    <t>SICRO3</t>
  </si>
  <si>
    <t>Escavação e carga de material de jazida com escavadeira hidráulica</t>
  </si>
  <si>
    <t>m³</t>
  </si>
  <si>
    <t xml:space="preserve"> 2.2 </t>
  </si>
  <si>
    <t xml:space="preserve"> 2.3 </t>
  </si>
  <si>
    <t>MOVT - MOVIMENTO DE TERRA</t>
  </si>
  <si>
    <t xml:space="preserve"> 2.4 </t>
  </si>
  <si>
    <t xml:space="preserve"> 5914374 </t>
  </si>
  <si>
    <t>Transporte com caminhão basculante de 10 m³ - rodovia com revestimento primário</t>
  </si>
  <si>
    <t>tkm</t>
  </si>
  <si>
    <t xml:space="preserve"> 2.5 </t>
  </si>
  <si>
    <t xml:space="preserve"> 5502978 </t>
  </si>
  <si>
    <t>Compactação de aterros a 100% do Proctor normal</t>
  </si>
  <si>
    <t xml:space="preserve"> 3 </t>
  </si>
  <si>
    <t xml:space="preserve"> 3.1 </t>
  </si>
  <si>
    <t xml:space="preserve"> 4805757 </t>
  </si>
  <si>
    <t>Escavação mecânica de vala em material de 1ª categoria</t>
  </si>
  <si>
    <t xml:space="preserve"> 3.2 </t>
  </si>
  <si>
    <t xml:space="preserve"> 4805762 </t>
  </si>
  <si>
    <t>Escavação mecânica de vala em material de 2ª categoria</t>
  </si>
  <si>
    <t xml:space="preserve"> 3.3 </t>
  </si>
  <si>
    <t xml:space="preserve"> 2003864 </t>
  </si>
  <si>
    <t>Esgotamento de água com bomba submersa</t>
  </si>
  <si>
    <t>h</t>
  </si>
  <si>
    <t xml:space="preserve"> 3.4 </t>
  </si>
  <si>
    <t xml:space="preserve"> 1106280 </t>
  </si>
  <si>
    <t>Concreto para bombeamento fck = 30 MPa - confecção em central dosadora de 30 m³/h - areia e brita comerciais</t>
  </si>
  <si>
    <t xml:space="preserve"> 3.5 </t>
  </si>
  <si>
    <t xml:space="preserve"> 1107892 </t>
  </si>
  <si>
    <t>Concreto fck = 20 MPa - confecção em betoneira e lançamento manual - areia e brita comerciais</t>
  </si>
  <si>
    <t xml:space="preserve"> 3.6 </t>
  </si>
  <si>
    <t xml:space="preserve"> 3108007 </t>
  </si>
  <si>
    <t>Formas de compensado plastificado 10 mm - uso geral - utilização de 1 vez - confecção, instalação e retirada</t>
  </si>
  <si>
    <t xml:space="preserve"> 3.7 </t>
  </si>
  <si>
    <t xml:space="preserve"> 0407819 </t>
  </si>
  <si>
    <t>Armação em aço CA-50 - fornecimento, preparo e colocação</t>
  </si>
  <si>
    <t>kg</t>
  </si>
  <si>
    <t xml:space="preserve"> 3.8 </t>
  </si>
  <si>
    <t xml:space="preserve"> OR-COMP-0001 </t>
  </si>
  <si>
    <t>Execução de ponte de madeira com 4,5 m de largura e vão de 12,00 m</t>
  </si>
  <si>
    <t>FUES - FUNDAÇÕES E ESTRUTURAS</t>
  </si>
  <si>
    <t>und</t>
  </si>
  <si>
    <t xml:space="preserve"> 4 </t>
  </si>
  <si>
    <t>PONTE DE MADEIRA 03</t>
  </si>
  <si>
    <t xml:space="preserve"> 4.1 </t>
  </si>
  <si>
    <t xml:space="preserve"> 4.2 </t>
  </si>
  <si>
    <t xml:space="preserve"> 4.3 </t>
  </si>
  <si>
    <t xml:space="preserve"> 4.4 </t>
  </si>
  <si>
    <t xml:space="preserve"> 4.5 </t>
  </si>
  <si>
    <t xml:space="preserve"> 4.6 </t>
  </si>
  <si>
    <t xml:space="preserve"> 4.7 </t>
  </si>
  <si>
    <t xml:space="preserve"> 4.8 </t>
  </si>
  <si>
    <t xml:space="preserve"> 5 </t>
  </si>
  <si>
    <t>PONTE DE MADEIRA 04</t>
  </si>
  <si>
    <t xml:space="preserve"> 5.1 </t>
  </si>
  <si>
    <t xml:space="preserve"> 5.2 </t>
  </si>
  <si>
    <t xml:space="preserve"> 5.3 </t>
  </si>
  <si>
    <t xml:space="preserve"> 5.4 </t>
  </si>
  <si>
    <t xml:space="preserve"> 5.5 </t>
  </si>
  <si>
    <t xml:space="preserve"> 5.6 </t>
  </si>
  <si>
    <t xml:space="preserve"> 5.7 </t>
  </si>
  <si>
    <t xml:space="preserve"> 5.8 </t>
  </si>
  <si>
    <t>PONTE DE MADEIRA 05</t>
  </si>
  <si>
    <t>DRENAGEM</t>
  </si>
  <si>
    <t xml:space="preserve"> 90093 </t>
  </si>
  <si>
    <t>ESCAVAÇÃO MECANIZADA DE VALA COM PROF. MAIOR QUE 1,5 M ATÉ 3,0 M (MÉDIA ENTRE MONTANTE E JUSANTE/UMA COMPOSIÇÃO POR TRECHO), COM ESCAVADEIRA HIDRÁULICA (0,8 M3/111 HP), LARG. DE 1,5 M A 2,5 M, EM SOLO DE 1A CATEGORIA, LOCAIS COM BAIXO NÍVEL DE INTERFERÊNCIA. AF_01/2015</t>
  </si>
  <si>
    <t xml:space="preserve"> 94099 </t>
  </si>
  <si>
    <t>PREPARO DE FUNDO DE VALA COM LARGURA MAIOR OU IGUAL A 1,5 M E MENOR QUE 2,5 M, EM LOCAL COM NÍVEL BAIXO DE INTERFERÊNCIA. AF_06/2016</t>
  </si>
  <si>
    <t xml:space="preserve"> 93369 </t>
  </si>
  <si>
    <t>REATERRO MECANIZADO DE VALA COM ESCAVADEIRA HIDRÁULICA (CAPACIDADE DA CAÇAMBA: 0,8 M³ / POTÊNCIA: 111 HP), LARGURA DE 1,5 A 2,5 M, PROFUNDIDADE DE 1,5 A 3,0 M, COM SOLO (SEM SUBSTITUIÇÃO) DE 1ª CATEGORIA EM LOCAIS COM BAIXO NÍVEL DE INTERFERÊNCIA. AF_04/2016</t>
  </si>
  <si>
    <t xml:space="preserve"> 94046 </t>
  </si>
  <si>
    <t>ESCORAMENTO DE VALA, TIPO PONTALETEAMENTO, COM PROFUNDIDADE DE 1,5 A 3,0 M, LARGURA MAIOR OU IGUAL A 1,5 M E MENOR QUE 2,5 M, EM LOCAL COM NÍVEL BAIXO DE INTERFERÊNCIA. AF_06/2016</t>
  </si>
  <si>
    <t>ESCO - ESCORAMENTO</t>
  </si>
  <si>
    <t xml:space="preserve"> 74010/001 </t>
  </si>
  <si>
    <t>CARGA E DESCARGA MECANICA DE SOLO UTILIZANDO CAMINHAO BASCULANTE 6,0M3/16T E PA CARREGADEIRA SOBRE PNEUS 128 HP, CAPACIDADE DA CAÇAMBA 1,7 A 2,8 M3, PESO OPERACIONAL 11632 KG</t>
  </si>
  <si>
    <t>TRAN - TRANSPORTES, CARGAS E DESCARGAS</t>
  </si>
  <si>
    <t>TXKM</t>
  </si>
  <si>
    <t xml:space="preserve"> 74153/001 </t>
  </si>
  <si>
    <t>ESPALHAMENTO MECANIZADO (COM MOTONIVELADORA 140 HP) MATERIAL 1A. CATEGORIA</t>
  </si>
  <si>
    <t xml:space="preserve"> 2003827 </t>
  </si>
  <si>
    <t>Assentamento de tubo D = 80 cm PA-2 comercial - junta rígida</t>
  </si>
  <si>
    <t>m</t>
  </si>
  <si>
    <t xml:space="preserve"> 2003831 </t>
  </si>
  <si>
    <t>Assentamento de tubo D = 100 cm PA-2 comercial - junta rígida</t>
  </si>
  <si>
    <t xml:space="preserve"> 2003835 </t>
  </si>
  <si>
    <t>Assentamento de tubo D = 120 cm PA-2 comercial - junta rígida</t>
  </si>
  <si>
    <t xml:space="preserve"> 2003839 </t>
  </si>
  <si>
    <t>Assentamento de tubo D = 150 cm PA-2 comercial - junta rígida</t>
  </si>
  <si>
    <t xml:space="preserve"> 0804101 </t>
  </si>
  <si>
    <t>Boca BSTC D = 0,80 m - esconsidade 0° - areia e brita comerciais - alas retas</t>
  </si>
  <si>
    <t>un</t>
  </si>
  <si>
    <t xml:space="preserve"> 0804121 </t>
  </si>
  <si>
    <t>Boca BSTC D = 1,00 m - esconsidade 0° - areia e brita comerciais - alas retas 17</t>
  </si>
  <si>
    <t xml:space="preserve"> 0804141 </t>
  </si>
  <si>
    <t>Boca BSTC D = 1,20 m - esconsidade 0° - areia e brita comerciais - alas retas</t>
  </si>
  <si>
    <t xml:space="preserve"> 0804273 </t>
  </si>
  <si>
    <t>Boca BDTC D = 1,50 m - esconsidade 0° - areia e brita comerciais - alas retas</t>
  </si>
  <si>
    <t xml:space="preserve"> 74151/001 </t>
  </si>
  <si>
    <t>ESCAVACAO E CARGA MATERIAL 1A CATEGORIA, UTILIZANDO TRATOR DE ESTEIRAS DE 110 A 160HP COM LAMINA, PESO OPERACIONAL * 13T  E PA CARREGADEIRA COM 170 HP.</t>
  </si>
  <si>
    <t xml:space="preserve"> 41721 </t>
  </si>
  <si>
    <t>COMPACTACAO MECANICA A 95% DO PROCTOR NORMAL - PAVIMENTACAO URBANA</t>
  </si>
  <si>
    <t>Total Geral</t>
  </si>
  <si>
    <t xml:space="preserve">SINAPI - 01/2020 - Mato Grosso do Sul
SICRO3 - 01/2020 - Mato Grosso do Sul
</t>
  </si>
  <si>
    <t>Não Desonerado</t>
  </si>
  <si>
    <t>Regularização de superfície com motoniveladora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</si>
  <si>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</si>
  <si>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</si>
  <si>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</si>
  <si>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</si>
  <si>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</si>
  <si>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</si>
  <si>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</si>
  <si>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</si>
  <si>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</si>
  <si>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</si>
  <si>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</si>
  <si>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</si>
  <si>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</si>
  <si>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</si>
  <si>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</si>
  <si>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</si>
  <si>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</si>
  <si>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</si>
  <si>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</si>
  <si>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Reaterro e compactação com soquete vibratório</t>
  </si>
  <si>
    <t>Transporte com caminhão basculante de 10 m³ - rodovia com revestimento
primário</t>
  </si>
  <si>
    <t>Transporte com caminhão carroceria de 9 t - rodovia pavimentada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</si>
</sst>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21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8"/>
      <name val="Arial"/>
      <family val="1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rgb="FFCCCCCC"/>
      </top>
      <bottom/>
      <diagonal/>
    </border>
    <border>
      <left style="thin">
        <color theme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medium">
        <color auto="1"/>
      </right>
      <top style="medium">
        <color theme="1"/>
      </top>
      <bottom style="hair">
        <color theme="1"/>
      </bottom>
      <diagonal/>
    </border>
    <border>
      <left style="medium">
        <color auto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auto="1"/>
      </right>
      <top style="hair">
        <color theme="1"/>
      </top>
      <bottom style="hair">
        <color theme="1"/>
      </bottom>
      <diagonal/>
    </border>
    <border>
      <left style="medium">
        <color auto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 style="medium">
        <color auto="1"/>
      </right>
      <top style="hair">
        <color theme="1"/>
      </top>
      <bottom style="medium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4" fontId="0" fillId="0" borderId="0" xfId="0" applyNumberFormat="1"/>
    <xf numFmtId="0" fontId="6" fillId="7" borderId="1" xfId="0" applyFont="1" applyFill="1" applyBorder="1" applyAlignment="1">
      <alignment horizontal="left" vertical="top" wrapText="1"/>
    </xf>
    <xf numFmtId="4" fontId="7" fillId="8" borderId="1" xfId="0" applyNumberFormat="1" applyFont="1" applyFill="1" applyBorder="1" applyAlignment="1">
      <alignment horizontal="right" vertical="top" wrapText="1"/>
    </xf>
    <xf numFmtId="4" fontId="6" fillId="7" borderId="1" xfId="0" applyNumberFormat="1" applyFont="1" applyFill="1" applyBorder="1" applyAlignment="1">
      <alignment horizontal="left" vertical="top" wrapText="1"/>
    </xf>
    <xf numFmtId="4" fontId="8" fillId="9" borderId="1" xfId="0" applyNumberFormat="1" applyFont="1" applyFill="1" applyBorder="1" applyAlignment="1">
      <alignment horizontal="right" vertical="top" wrapText="1"/>
    </xf>
    <xf numFmtId="0" fontId="11" fillId="12" borderId="2" xfId="0" applyFont="1" applyFill="1" applyBorder="1" applyAlignment="1">
      <alignment horizontal="right" vertical="top" wrapText="1"/>
    </xf>
    <xf numFmtId="0" fontId="9" fillId="10" borderId="2" xfId="0" applyFont="1" applyFill="1" applyBorder="1" applyAlignment="1">
      <alignment horizontal="left" vertical="top" wrapText="1"/>
    </xf>
    <xf numFmtId="0" fontId="10" fillId="11" borderId="2" xfId="0" applyFont="1" applyFill="1" applyBorder="1" applyAlignment="1">
      <alignment horizontal="center" vertical="top" wrapText="1"/>
    </xf>
    <xf numFmtId="4" fontId="11" fillId="12" borderId="2" xfId="0" applyNumberFormat="1" applyFont="1" applyFill="1" applyBorder="1" applyAlignment="1">
      <alignment horizontal="right" vertical="top" wrapText="1"/>
    </xf>
    <xf numFmtId="4" fontId="12" fillId="13" borderId="2" xfId="0" applyNumberFormat="1" applyFont="1" applyFill="1" applyBorder="1" applyAlignment="1">
      <alignment horizontal="right" vertical="top" wrapText="1"/>
    </xf>
    <xf numFmtId="0" fontId="6" fillId="7" borderId="2" xfId="0" applyFont="1" applyFill="1" applyBorder="1" applyAlignment="1">
      <alignment horizontal="left" vertical="top" wrapText="1"/>
    </xf>
    <xf numFmtId="4" fontId="7" fillId="8" borderId="2" xfId="0" applyNumberFormat="1" applyFont="1" applyFill="1" applyBorder="1" applyAlignment="1">
      <alignment horizontal="right" vertical="top" wrapText="1"/>
    </xf>
    <xf numFmtId="4" fontId="6" fillId="7" borderId="2" xfId="0" applyNumberFormat="1" applyFont="1" applyFill="1" applyBorder="1" applyAlignment="1">
      <alignment horizontal="left" vertical="top" wrapText="1"/>
    </xf>
    <xf numFmtId="4" fontId="8" fillId="9" borderId="2" xfId="0" applyNumberFormat="1" applyFont="1" applyFill="1" applyBorder="1" applyAlignment="1">
      <alignment horizontal="right" vertical="top" wrapText="1"/>
    </xf>
    <xf numFmtId="0" fontId="18" fillId="19" borderId="3" xfId="0" applyFont="1" applyFill="1" applyBorder="1" applyAlignment="1">
      <alignment horizontal="left" vertical="top" wrapText="1"/>
    </xf>
    <xf numFmtId="0" fontId="16" fillId="17" borderId="3" xfId="0" applyFont="1" applyFill="1" applyBorder="1" applyAlignment="1">
      <alignment horizontal="right" vertical="top" wrapText="1"/>
    </xf>
    <xf numFmtId="0" fontId="5" fillId="6" borderId="4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top" wrapText="1"/>
    </xf>
    <xf numFmtId="4" fontId="5" fillId="6" borderId="5" xfId="0" applyNumberFormat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4" fillId="15" borderId="9" xfId="0" applyFont="1" applyFill="1" applyBorder="1" applyAlignment="1">
      <alignment horizontal="left" vertical="top" wrapText="1"/>
    </xf>
    <xf numFmtId="0" fontId="14" fillId="15" borderId="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right" vertical="top" wrapText="1"/>
    </xf>
    <xf numFmtId="0" fontId="6" fillId="7" borderId="13" xfId="0" applyFont="1" applyFill="1" applyBorder="1" applyAlignment="1">
      <alignment horizontal="left" vertical="top" wrapText="1"/>
    </xf>
    <xf numFmtId="4" fontId="8" fillId="9" borderId="14" xfId="0" applyNumberFormat="1" applyFont="1" applyFill="1" applyBorder="1" applyAlignment="1">
      <alignment horizontal="right" vertical="top" wrapText="1"/>
    </xf>
    <xf numFmtId="0" fontId="9" fillId="10" borderId="15" xfId="0" applyFont="1" applyFill="1" applyBorder="1" applyAlignment="1">
      <alignment horizontal="left" vertical="top" wrapText="1"/>
    </xf>
    <xf numFmtId="164" fontId="13" fillId="14" borderId="16" xfId="0" applyNumberFormat="1" applyFont="1" applyFill="1" applyBorder="1" applyAlignment="1">
      <alignment horizontal="right" vertical="top" wrapText="1"/>
    </xf>
    <xf numFmtId="0" fontId="6" fillId="7" borderId="15" xfId="0" applyFont="1" applyFill="1" applyBorder="1" applyAlignment="1">
      <alignment horizontal="left" vertical="top" wrapText="1"/>
    </xf>
    <xf numFmtId="4" fontId="8" fillId="9" borderId="16" xfId="0" applyNumberFormat="1" applyFont="1" applyFill="1" applyBorder="1" applyAlignment="1">
      <alignment horizontal="right" vertical="top" wrapText="1"/>
    </xf>
    <xf numFmtId="0" fontId="15" fillId="16" borderId="9" xfId="0" applyFont="1" applyFill="1" applyBorder="1" applyAlignment="1">
      <alignment horizontal="center" vertical="top" wrapText="1"/>
    </xf>
    <xf numFmtId="0" fontId="15" fillId="16" borderId="0" xfId="0" applyFont="1" applyFill="1" applyBorder="1" applyAlignment="1">
      <alignment horizontal="center" vertical="top" wrapText="1"/>
    </xf>
    <xf numFmtId="4" fontId="15" fillId="16" borderId="0" xfId="0" applyNumberFormat="1" applyFont="1" applyFill="1" applyBorder="1" applyAlignment="1">
      <alignment horizontal="center" vertical="top" wrapText="1"/>
    </xf>
    <xf numFmtId="0" fontId="15" fillId="16" borderId="10" xfId="0" applyFont="1" applyFill="1" applyBorder="1" applyAlignment="1">
      <alignment horizontal="center" vertical="top" wrapText="1"/>
    </xf>
    <xf numFmtId="0" fontId="0" fillId="0" borderId="19" xfId="0" applyBorder="1"/>
    <xf numFmtId="0" fontId="0" fillId="0" borderId="20" xfId="0" applyBorder="1"/>
    <xf numFmtId="4" fontId="0" fillId="0" borderId="20" xfId="0" applyNumberFormat="1" applyBorder="1"/>
    <xf numFmtId="0" fontId="0" fillId="0" borderId="21" xfId="0" applyBorder="1"/>
    <xf numFmtId="0" fontId="16" fillId="17" borderId="17" xfId="0" applyFont="1" applyFill="1" applyBorder="1" applyAlignment="1">
      <alignment horizontal="right" vertical="top" wrapText="1"/>
    </xf>
    <xf numFmtId="0" fontId="16" fillId="17" borderId="3" xfId="0" applyFont="1" applyFill="1" applyBorder="1" applyAlignment="1">
      <alignment horizontal="right" vertical="top" wrapText="1"/>
    </xf>
    <xf numFmtId="0" fontId="14" fillId="15" borderId="3" xfId="0" applyFont="1" applyFill="1" applyBorder="1" applyAlignment="1">
      <alignment horizontal="left" vertical="top" wrapText="1"/>
    </xf>
    <xf numFmtId="4" fontId="17" fillId="18" borderId="3" xfId="0" applyNumberFormat="1" applyFont="1" applyFill="1" applyBorder="1" applyAlignment="1">
      <alignment horizontal="right" vertical="top" wrapText="1"/>
    </xf>
    <xf numFmtId="0" fontId="16" fillId="17" borderId="18" xfId="0" applyFont="1" applyFill="1" applyBorder="1" applyAlignment="1">
      <alignment horizontal="right" vertical="top" wrapText="1"/>
    </xf>
    <xf numFmtId="0" fontId="19" fillId="20" borderId="9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10" xfId="0" applyBorder="1"/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4" fontId="14" fillId="15" borderId="0" xfId="0" applyNumberFormat="1" applyFont="1" applyFill="1" applyBorder="1" applyAlignment="1">
      <alignment horizontal="left" vertical="top" wrapText="1"/>
    </xf>
    <xf numFmtId="0" fontId="14" fillId="15" borderId="0" xfId="0" applyFont="1" applyFill="1" applyBorder="1" applyAlignment="1">
      <alignment horizontal="left" vertical="top" wrapText="1"/>
    </xf>
    <xf numFmtId="0" fontId="14" fillId="15" borderId="1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99060</xdr:rowOff>
    </xdr:from>
    <xdr:to>
      <xdr:col>1</xdr:col>
      <xdr:colOff>321945</xdr:colOff>
      <xdr:row>1</xdr:row>
      <xdr:rowOff>723265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D2064A2-A8D4-47AB-A97F-A9B36C131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99060"/>
          <a:ext cx="781050" cy="799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showOutlineSymbols="0" showWhiteSpace="0" topLeftCell="C13" workbookViewId="0">
      <selection activeCell="D60" sqref="D60"/>
    </sheetView>
  </sheetViews>
  <sheetFormatPr defaultRowHeight="13.8" x14ac:dyDescent="0.25"/>
  <cols>
    <col min="1" max="2" width="10" bestFit="1" customWidth="1"/>
    <col min="3" max="3" width="9.8984375" bestFit="1" customWidth="1"/>
    <col min="4" max="4" width="60" bestFit="1" customWidth="1"/>
    <col min="5" max="5" width="30" bestFit="1" customWidth="1"/>
    <col min="6" max="6" width="5" bestFit="1" customWidth="1"/>
    <col min="7" max="10" width="10" style="2" bestFit="1" customWidth="1"/>
    <col min="11" max="11" width="10" bestFit="1" customWidth="1"/>
  </cols>
  <sheetData>
    <row r="1" spans="1:13" x14ac:dyDescent="0.25">
      <c r="A1" s="22"/>
      <c r="B1" s="23"/>
      <c r="C1" s="23" t="s">
        <v>0</v>
      </c>
      <c r="D1" s="23"/>
      <c r="E1" s="23" t="s">
        <v>1</v>
      </c>
      <c r="F1" s="50" t="s">
        <v>2</v>
      </c>
      <c r="G1" s="50"/>
      <c r="H1" s="50"/>
      <c r="I1" s="50" t="s">
        <v>140</v>
      </c>
      <c r="J1" s="50"/>
      <c r="K1" s="51"/>
    </row>
    <row r="2" spans="1:13" ht="80.099999999999994" customHeight="1" x14ac:dyDescent="0.25">
      <c r="A2" s="24"/>
      <c r="B2" s="25"/>
      <c r="C2" s="53" t="s">
        <v>3</v>
      </c>
      <c r="D2" s="53"/>
      <c r="E2" s="25" t="s">
        <v>139</v>
      </c>
      <c r="F2" s="52">
        <v>23.38</v>
      </c>
      <c r="G2" s="52"/>
      <c r="H2" s="52"/>
      <c r="I2" s="53"/>
      <c r="J2" s="53"/>
      <c r="K2" s="54"/>
    </row>
    <row r="3" spans="1:13" ht="14.4" thickBot="1" x14ac:dyDescent="0.3">
      <c r="A3" s="55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3" ht="30" customHeight="1" thickBot="1" x14ac:dyDescent="0.3">
      <c r="A4" s="26" t="s">
        <v>5</v>
      </c>
      <c r="B4" s="18" t="s">
        <v>6</v>
      </c>
      <c r="C4" s="19" t="s">
        <v>7</v>
      </c>
      <c r="D4" s="19" t="s">
        <v>8</v>
      </c>
      <c r="E4" s="19" t="s">
        <v>9</v>
      </c>
      <c r="F4" s="20" t="s">
        <v>10</v>
      </c>
      <c r="G4" s="21" t="s">
        <v>11</v>
      </c>
      <c r="H4" s="21" t="s">
        <v>12</v>
      </c>
      <c r="I4" s="21" t="s">
        <v>13</v>
      </c>
      <c r="J4" s="21" t="s">
        <v>14</v>
      </c>
      <c r="K4" s="27" t="s">
        <v>15</v>
      </c>
    </row>
    <row r="5" spans="1:13" ht="24" customHeight="1" x14ac:dyDescent="0.25">
      <c r="A5" s="28" t="s">
        <v>16</v>
      </c>
      <c r="B5" s="3"/>
      <c r="C5" s="3"/>
      <c r="D5" s="3" t="s">
        <v>17</v>
      </c>
      <c r="E5" s="3"/>
      <c r="F5" s="3"/>
      <c r="G5" s="4"/>
      <c r="H5" s="5"/>
      <c r="I5" s="5"/>
      <c r="J5" s="6">
        <f>SUM(J6:J8)</f>
        <v>37651.360000000001</v>
      </c>
      <c r="K5" s="29">
        <f>SUM(K6:K8)</f>
        <v>1</v>
      </c>
    </row>
    <row r="6" spans="1:13" ht="24" customHeight="1" x14ac:dyDescent="0.25">
      <c r="A6" s="30" t="s">
        <v>18</v>
      </c>
      <c r="B6" s="7" t="s">
        <v>19</v>
      </c>
      <c r="C6" s="8" t="s">
        <v>20</v>
      </c>
      <c r="D6" s="8" t="s">
        <v>21</v>
      </c>
      <c r="E6" s="8" t="s">
        <v>22</v>
      </c>
      <c r="F6" s="9" t="s">
        <v>23</v>
      </c>
      <c r="G6" s="10">
        <v>16</v>
      </c>
      <c r="H6" s="11">
        <v>400.92</v>
      </c>
      <c r="I6" s="11">
        <f>TRUNC(H6*1.2338,2)</f>
        <v>494.65</v>
      </c>
      <c r="J6" s="11">
        <f>TRUNC(I6*G6,2)</f>
        <v>7914.4</v>
      </c>
      <c r="K6" s="31">
        <f>J6/$J$5</f>
        <v>0.21020223439472038</v>
      </c>
    </row>
    <row r="7" spans="1:13" ht="36" customHeight="1" x14ac:dyDescent="0.25">
      <c r="A7" s="30" t="s">
        <v>24</v>
      </c>
      <c r="B7" s="7" t="s">
        <v>25</v>
      </c>
      <c r="C7" s="8" t="s">
        <v>20</v>
      </c>
      <c r="D7" s="8" t="s">
        <v>26</v>
      </c>
      <c r="E7" s="8" t="s">
        <v>22</v>
      </c>
      <c r="F7" s="9" t="s">
        <v>23</v>
      </c>
      <c r="G7" s="10">
        <v>30</v>
      </c>
      <c r="H7" s="11">
        <v>563.4</v>
      </c>
      <c r="I7" s="11">
        <f>TRUNC(H7*1.2338,2)</f>
        <v>695.12</v>
      </c>
      <c r="J7" s="11">
        <f>TRUNC(I7*G7,2)</f>
        <v>20853.599999999999</v>
      </c>
      <c r="K7" s="31">
        <f>J7/$J$5</f>
        <v>0.55386047144113781</v>
      </c>
      <c r="M7" s="1"/>
    </row>
    <row r="8" spans="1:13" ht="24" customHeight="1" x14ac:dyDescent="0.25">
      <c r="A8" s="30" t="s">
        <v>27</v>
      </c>
      <c r="B8" s="7" t="s">
        <v>28</v>
      </c>
      <c r="C8" s="8" t="s">
        <v>29</v>
      </c>
      <c r="D8" s="8" t="s">
        <v>30</v>
      </c>
      <c r="E8" s="8" t="s">
        <v>31</v>
      </c>
      <c r="F8" s="9" t="s">
        <v>32</v>
      </c>
      <c r="G8" s="10">
        <v>16</v>
      </c>
      <c r="H8" s="11">
        <v>450</v>
      </c>
      <c r="I8" s="11">
        <f>TRUNC(H8*1.2338,2)</f>
        <v>555.21</v>
      </c>
      <c r="J8" s="11">
        <f>TRUNC(I8*G8,2)</f>
        <v>8883.36</v>
      </c>
      <c r="K8" s="31">
        <f>J8/$J$5</f>
        <v>0.23593729416414175</v>
      </c>
      <c r="M8" s="1"/>
    </row>
    <row r="9" spans="1:13" ht="29.4" customHeight="1" x14ac:dyDescent="0.25">
      <c r="A9" s="32" t="s">
        <v>33</v>
      </c>
      <c r="B9" s="12"/>
      <c r="C9" s="12"/>
      <c r="D9" s="12" t="s">
        <v>34</v>
      </c>
      <c r="E9" s="12"/>
      <c r="F9" s="12"/>
      <c r="G9" s="13"/>
      <c r="H9" s="14"/>
      <c r="I9" s="14"/>
      <c r="J9" s="15">
        <f>SUM(J10:J14)</f>
        <v>469446.82</v>
      </c>
      <c r="K9" s="33">
        <f>SUM(K10:K14)</f>
        <v>1</v>
      </c>
    </row>
    <row r="10" spans="1:13" ht="24" customHeight="1" x14ac:dyDescent="0.25">
      <c r="A10" s="30" t="s">
        <v>35</v>
      </c>
      <c r="B10" s="7" t="s">
        <v>36</v>
      </c>
      <c r="C10" s="8" t="s">
        <v>37</v>
      </c>
      <c r="D10" s="8" t="s">
        <v>38</v>
      </c>
      <c r="E10" s="8"/>
      <c r="F10" s="9" t="s">
        <v>39</v>
      </c>
      <c r="G10" s="10">
        <v>48850.63</v>
      </c>
      <c r="H10" s="11">
        <v>0.94</v>
      </c>
      <c r="I10" s="11">
        <f t="shared" ref="I10:I14" si="0">TRUNC(H10*1.2338,2)</f>
        <v>1.1499999999999999</v>
      </c>
      <c r="J10" s="11">
        <f t="shared" ref="J10:J14" si="1">TRUNC(I10*G10,2)</f>
        <v>56178.22</v>
      </c>
      <c r="K10" s="31">
        <f>J10/$J$9</f>
        <v>0.11966897549758672</v>
      </c>
      <c r="M10" s="1"/>
    </row>
    <row r="11" spans="1:13" ht="24" customHeight="1" x14ac:dyDescent="0.25">
      <c r="A11" s="30" t="s">
        <v>40</v>
      </c>
      <c r="B11" s="7" t="s">
        <v>36</v>
      </c>
      <c r="C11" s="8" t="s">
        <v>37</v>
      </c>
      <c r="D11" s="8" t="s">
        <v>38</v>
      </c>
      <c r="E11" s="8"/>
      <c r="F11" s="9" t="s">
        <v>39</v>
      </c>
      <c r="G11" s="10">
        <v>9885.48</v>
      </c>
      <c r="H11" s="11">
        <v>0.94</v>
      </c>
      <c r="I11" s="11">
        <f t="shared" si="0"/>
        <v>1.1499999999999999</v>
      </c>
      <c r="J11" s="11">
        <f t="shared" si="1"/>
        <v>11368.3</v>
      </c>
      <c r="K11" s="31">
        <f t="shared" ref="K11:K14" si="2">J11/$J$9</f>
        <v>2.4216374497967628E-2</v>
      </c>
      <c r="M11" s="1"/>
    </row>
    <row r="12" spans="1:13" ht="24" customHeight="1" x14ac:dyDescent="0.25">
      <c r="A12" s="30" t="s">
        <v>41</v>
      </c>
      <c r="B12" s="7">
        <v>4413986</v>
      </c>
      <c r="C12" s="8" t="s">
        <v>37</v>
      </c>
      <c r="D12" s="8" t="s">
        <v>141</v>
      </c>
      <c r="E12" s="8" t="s">
        <v>42</v>
      </c>
      <c r="F12" s="9" t="s">
        <v>23</v>
      </c>
      <c r="G12" s="10">
        <v>85960.7</v>
      </c>
      <c r="H12" s="11">
        <v>0.04</v>
      </c>
      <c r="I12" s="11">
        <f t="shared" si="0"/>
        <v>0.04</v>
      </c>
      <c r="J12" s="11">
        <f t="shared" si="1"/>
        <v>3438.42</v>
      </c>
      <c r="K12" s="31">
        <f t="shared" si="2"/>
        <v>7.3244079063098134E-3</v>
      </c>
      <c r="M12" s="1"/>
    </row>
    <row r="13" spans="1:13" ht="26.4" x14ac:dyDescent="0.25">
      <c r="A13" s="30" t="s">
        <v>43</v>
      </c>
      <c r="B13" s="7" t="s">
        <v>44</v>
      </c>
      <c r="C13" s="8" t="s">
        <v>37</v>
      </c>
      <c r="D13" s="8" t="s">
        <v>45</v>
      </c>
      <c r="E13" s="8"/>
      <c r="F13" s="9" t="s">
        <v>46</v>
      </c>
      <c r="G13" s="10">
        <v>253983.29</v>
      </c>
      <c r="H13" s="11">
        <v>0.54</v>
      </c>
      <c r="I13" s="11">
        <f t="shared" si="0"/>
        <v>0.66</v>
      </c>
      <c r="J13" s="11">
        <f t="shared" si="1"/>
        <v>167628.97</v>
      </c>
      <c r="K13" s="31">
        <f t="shared" si="2"/>
        <v>0.35707765578218209</v>
      </c>
      <c r="M13" s="1"/>
    </row>
    <row r="14" spans="1:13" ht="24" customHeight="1" x14ac:dyDescent="0.25">
      <c r="A14" s="30" t="s">
        <v>47</v>
      </c>
      <c r="B14" s="7" t="s">
        <v>48</v>
      </c>
      <c r="C14" s="8" t="s">
        <v>37</v>
      </c>
      <c r="D14" s="8" t="s">
        <v>49</v>
      </c>
      <c r="E14" s="8"/>
      <c r="F14" s="9" t="s">
        <v>39</v>
      </c>
      <c r="G14" s="10">
        <v>58736.11</v>
      </c>
      <c r="H14" s="11">
        <v>3.19</v>
      </c>
      <c r="I14" s="11">
        <f t="shared" si="0"/>
        <v>3.93</v>
      </c>
      <c r="J14" s="11">
        <f t="shared" si="1"/>
        <v>230832.91</v>
      </c>
      <c r="K14" s="31">
        <f t="shared" si="2"/>
        <v>0.49171258631595377</v>
      </c>
      <c r="M14" s="1"/>
    </row>
    <row r="15" spans="1:13" ht="24" customHeight="1" x14ac:dyDescent="0.25">
      <c r="A15" s="32" t="s">
        <v>50</v>
      </c>
      <c r="B15" s="12"/>
      <c r="C15" s="12"/>
      <c r="D15" s="12" t="s">
        <v>80</v>
      </c>
      <c r="E15" s="12"/>
      <c r="F15" s="12"/>
      <c r="G15" s="13"/>
      <c r="H15" s="14"/>
      <c r="I15" s="14"/>
      <c r="J15" s="15">
        <f>SUM(J16:J23)</f>
        <v>319566.94</v>
      </c>
      <c r="K15" s="33">
        <f>SUM(K16:K23)</f>
        <v>1</v>
      </c>
    </row>
    <row r="16" spans="1:13" ht="24" customHeight="1" x14ac:dyDescent="0.25">
      <c r="A16" s="30" t="s">
        <v>51</v>
      </c>
      <c r="B16" s="7" t="s">
        <v>52</v>
      </c>
      <c r="C16" s="8" t="s">
        <v>37</v>
      </c>
      <c r="D16" s="8" t="s">
        <v>53</v>
      </c>
      <c r="E16" s="8"/>
      <c r="F16" s="9" t="s">
        <v>39</v>
      </c>
      <c r="G16" s="10">
        <v>61.31</v>
      </c>
      <c r="H16" s="11">
        <v>5.33</v>
      </c>
      <c r="I16" s="11">
        <f t="shared" ref="I16:I23" si="3">TRUNC(H16*1.2338,2)</f>
        <v>6.57</v>
      </c>
      <c r="J16" s="11">
        <f t="shared" ref="J16:J23" si="4">TRUNC(I16*G16,2)</f>
        <v>402.8</v>
      </c>
      <c r="K16" s="31">
        <f>J16/$J$15</f>
        <v>1.2604557905770853E-3</v>
      </c>
      <c r="M16" s="1"/>
    </row>
    <row r="17" spans="1:13" ht="24" customHeight="1" x14ac:dyDescent="0.25">
      <c r="A17" s="30" t="s">
        <v>54</v>
      </c>
      <c r="B17" s="7" t="s">
        <v>55</v>
      </c>
      <c r="C17" s="8" t="s">
        <v>37</v>
      </c>
      <c r="D17" s="8" t="s">
        <v>56</v>
      </c>
      <c r="E17" s="8"/>
      <c r="F17" s="9" t="s">
        <v>39</v>
      </c>
      <c r="G17" s="10">
        <v>377.28</v>
      </c>
      <c r="H17" s="11">
        <v>6.99</v>
      </c>
      <c r="I17" s="11">
        <f t="shared" si="3"/>
        <v>8.6199999999999992</v>
      </c>
      <c r="J17" s="11">
        <f t="shared" si="4"/>
        <v>3252.15</v>
      </c>
      <c r="K17" s="31">
        <f t="shared" ref="K17:K23" si="5">J17/$J$15</f>
        <v>1.0176741060886962E-2</v>
      </c>
      <c r="M17" s="1"/>
    </row>
    <row r="18" spans="1:13" ht="24" customHeight="1" x14ac:dyDescent="0.25">
      <c r="A18" s="30" t="s">
        <v>57</v>
      </c>
      <c r="B18" s="7" t="s">
        <v>58</v>
      </c>
      <c r="C18" s="8" t="s">
        <v>37</v>
      </c>
      <c r="D18" s="8" t="s">
        <v>59</v>
      </c>
      <c r="E18" s="8"/>
      <c r="F18" s="9" t="s">
        <v>60</v>
      </c>
      <c r="G18" s="10">
        <v>80</v>
      </c>
      <c r="H18" s="11">
        <v>11.57</v>
      </c>
      <c r="I18" s="11">
        <f t="shared" si="3"/>
        <v>14.27</v>
      </c>
      <c r="J18" s="11">
        <f t="shared" si="4"/>
        <v>1141.5999999999999</v>
      </c>
      <c r="K18" s="31">
        <f t="shared" si="5"/>
        <v>3.572334484912613E-3</v>
      </c>
      <c r="M18" s="1"/>
    </row>
    <row r="19" spans="1:13" ht="36" customHeight="1" x14ac:dyDescent="0.25">
      <c r="A19" s="30" t="s">
        <v>61</v>
      </c>
      <c r="B19" s="7" t="s">
        <v>62</v>
      </c>
      <c r="C19" s="8" t="s">
        <v>37</v>
      </c>
      <c r="D19" s="8" t="s">
        <v>63</v>
      </c>
      <c r="E19" s="8"/>
      <c r="F19" s="9" t="s">
        <v>39</v>
      </c>
      <c r="G19" s="10">
        <v>122.43</v>
      </c>
      <c r="H19" s="11">
        <v>305.69</v>
      </c>
      <c r="I19" s="11">
        <f t="shared" si="3"/>
        <v>377.16</v>
      </c>
      <c r="J19" s="11">
        <f t="shared" si="4"/>
        <v>46175.69</v>
      </c>
      <c r="K19" s="31">
        <f t="shared" si="5"/>
        <v>0.14449457756800502</v>
      </c>
      <c r="M19" s="1"/>
    </row>
    <row r="20" spans="1:13" ht="26.4" x14ac:dyDescent="0.25">
      <c r="A20" s="30" t="s">
        <v>64</v>
      </c>
      <c r="B20" s="7" t="s">
        <v>65</v>
      </c>
      <c r="C20" s="8" t="s">
        <v>37</v>
      </c>
      <c r="D20" s="8" t="s">
        <v>66</v>
      </c>
      <c r="E20" s="8"/>
      <c r="F20" s="9" t="s">
        <v>39</v>
      </c>
      <c r="G20" s="10">
        <v>3.75</v>
      </c>
      <c r="H20" s="11">
        <v>326.52</v>
      </c>
      <c r="I20" s="11">
        <f t="shared" si="3"/>
        <v>402.86</v>
      </c>
      <c r="J20" s="11">
        <f t="shared" si="4"/>
        <v>1510.72</v>
      </c>
      <c r="K20" s="31">
        <f t="shared" si="5"/>
        <v>4.7273976463272456E-3</v>
      </c>
      <c r="M20" s="1"/>
    </row>
    <row r="21" spans="1:13" ht="36" customHeight="1" x14ac:dyDescent="0.25">
      <c r="A21" s="30" t="s">
        <v>67</v>
      </c>
      <c r="B21" s="7" t="s">
        <v>68</v>
      </c>
      <c r="C21" s="8" t="s">
        <v>37</v>
      </c>
      <c r="D21" s="8" t="s">
        <v>69</v>
      </c>
      <c r="E21" s="8"/>
      <c r="F21" s="9" t="s">
        <v>23</v>
      </c>
      <c r="G21" s="10">
        <v>381.6</v>
      </c>
      <c r="H21" s="11">
        <v>102.74</v>
      </c>
      <c r="I21" s="11">
        <f t="shared" si="3"/>
        <v>126.76</v>
      </c>
      <c r="J21" s="11">
        <f t="shared" si="4"/>
        <v>48371.61</v>
      </c>
      <c r="K21" s="31">
        <f t="shared" si="5"/>
        <v>0.15136612692163964</v>
      </c>
      <c r="M21" s="1"/>
    </row>
    <row r="22" spans="1:13" ht="24" customHeight="1" x14ac:dyDescent="0.25">
      <c r="A22" s="30" t="s">
        <v>70</v>
      </c>
      <c r="B22" s="7" t="s">
        <v>71</v>
      </c>
      <c r="C22" s="8" t="s">
        <v>37</v>
      </c>
      <c r="D22" s="8" t="s">
        <v>72</v>
      </c>
      <c r="E22" s="8"/>
      <c r="F22" s="9" t="s">
        <v>73</v>
      </c>
      <c r="G22" s="10">
        <v>7701</v>
      </c>
      <c r="H22" s="11">
        <v>8.8000000000000007</v>
      </c>
      <c r="I22" s="11">
        <f t="shared" si="3"/>
        <v>10.85</v>
      </c>
      <c r="J22" s="11">
        <f t="shared" si="4"/>
        <v>83555.850000000006</v>
      </c>
      <c r="K22" s="31">
        <f t="shared" si="5"/>
        <v>0.26146587628870499</v>
      </c>
      <c r="M22" s="1"/>
    </row>
    <row r="23" spans="1:13" ht="24" customHeight="1" x14ac:dyDescent="0.25">
      <c r="A23" s="30" t="s">
        <v>74</v>
      </c>
      <c r="B23" s="7" t="s">
        <v>75</v>
      </c>
      <c r="C23" s="8" t="s">
        <v>29</v>
      </c>
      <c r="D23" s="8" t="s">
        <v>76</v>
      </c>
      <c r="E23" s="8" t="s">
        <v>77</v>
      </c>
      <c r="F23" s="9" t="s">
        <v>78</v>
      </c>
      <c r="G23" s="10">
        <v>1</v>
      </c>
      <c r="H23" s="11">
        <v>109544.92</v>
      </c>
      <c r="I23" s="11">
        <f t="shared" si="3"/>
        <v>135156.51999999999</v>
      </c>
      <c r="J23" s="11">
        <f t="shared" si="4"/>
        <v>135156.51999999999</v>
      </c>
      <c r="K23" s="31">
        <f t="shared" si="5"/>
        <v>0.42293649023894647</v>
      </c>
      <c r="M23" s="1"/>
    </row>
    <row r="24" spans="1:13" ht="24" customHeight="1" x14ac:dyDescent="0.25">
      <c r="A24" s="32" t="s">
        <v>79</v>
      </c>
      <c r="B24" s="12"/>
      <c r="C24" s="12"/>
      <c r="D24" s="12" t="s">
        <v>90</v>
      </c>
      <c r="E24" s="12"/>
      <c r="F24" s="12"/>
      <c r="G24" s="13"/>
      <c r="H24" s="14"/>
      <c r="I24" s="14"/>
      <c r="J24" s="15">
        <f>SUM(J25:J32)</f>
        <v>298983.33999999997</v>
      </c>
      <c r="K24" s="33">
        <f>SUM(K25:K32)</f>
        <v>1</v>
      </c>
    </row>
    <row r="25" spans="1:13" ht="24" customHeight="1" x14ac:dyDescent="0.25">
      <c r="A25" s="30" t="s">
        <v>81</v>
      </c>
      <c r="B25" s="7" t="s">
        <v>52</v>
      </c>
      <c r="C25" s="8" t="s">
        <v>37</v>
      </c>
      <c r="D25" s="8" t="s">
        <v>53</v>
      </c>
      <c r="E25" s="8"/>
      <c r="F25" s="9" t="s">
        <v>39</v>
      </c>
      <c r="G25" s="10">
        <v>84.89</v>
      </c>
      <c r="H25" s="11">
        <v>5.33</v>
      </c>
      <c r="I25" s="11">
        <f t="shared" ref="I25:I32" si="6">TRUNC(H25*1.2338,2)</f>
        <v>6.57</v>
      </c>
      <c r="J25" s="11">
        <f t="shared" ref="J25:J31" si="7">TRUNC(I25*G25,2)</f>
        <v>557.72</v>
      </c>
      <c r="K25" s="31">
        <f>J25/$J$24</f>
        <v>1.8653882186211448E-3</v>
      </c>
      <c r="M25" s="1"/>
    </row>
    <row r="26" spans="1:13" ht="24" customHeight="1" x14ac:dyDescent="0.25">
      <c r="A26" s="30" t="s">
        <v>82</v>
      </c>
      <c r="B26" s="7" t="s">
        <v>55</v>
      </c>
      <c r="C26" s="8" t="s">
        <v>37</v>
      </c>
      <c r="D26" s="8" t="s">
        <v>56</v>
      </c>
      <c r="E26" s="8"/>
      <c r="F26" s="9" t="s">
        <v>39</v>
      </c>
      <c r="G26" s="10">
        <v>377.28</v>
      </c>
      <c r="H26" s="11">
        <v>6.99</v>
      </c>
      <c r="I26" s="11">
        <f t="shared" si="6"/>
        <v>8.6199999999999992</v>
      </c>
      <c r="J26" s="11">
        <f t="shared" si="7"/>
        <v>3252.15</v>
      </c>
      <c r="K26" s="31">
        <f t="shared" ref="K26:K32" si="8">J26/$J$24</f>
        <v>1.0877361929263351E-2</v>
      </c>
      <c r="M26" s="1"/>
    </row>
    <row r="27" spans="1:13" ht="24" customHeight="1" x14ac:dyDescent="0.25">
      <c r="A27" s="30" t="s">
        <v>83</v>
      </c>
      <c r="B27" s="7" t="s">
        <v>58</v>
      </c>
      <c r="C27" s="8" t="s">
        <v>37</v>
      </c>
      <c r="D27" s="8" t="s">
        <v>59</v>
      </c>
      <c r="E27" s="8"/>
      <c r="F27" s="9" t="s">
        <v>60</v>
      </c>
      <c r="G27" s="10">
        <v>80</v>
      </c>
      <c r="H27" s="11">
        <v>11.57</v>
      </c>
      <c r="I27" s="11">
        <f t="shared" si="6"/>
        <v>14.27</v>
      </c>
      <c r="J27" s="11">
        <f t="shared" si="7"/>
        <v>1141.5999999999999</v>
      </c>
      <c r="K27" s="31">
        <f t="shared" si="8"/>
        <v>3.8182729512621005E-3</v>
      </c>
      <c r="M27" s="1"/>
    </row>
    <row r="28" spans="1:13" ht="36" customHeight="1" x14ac:dyDescent="0.25">
      <c r="A28" s="30" t="s">
        <v>84</v>
      </c>
      <c r="B28" s="7" t="s">
        <v>62</v>
      </c>
      <c r="C28" s="8" t="s">
        <v>37</v>
      </c>
      <c r="D28" s="8" t="s">
        <v>63</v>
      </c>
      <c r="E28" s="8"/>
      <c r="F28" s="9" t="s">
        <v>39</v>
      </c>
      <c r="G28" s="10">
        <v>111.23</v>
      </c>
      <c r="H28" s="11">
        <v>305.69</v>
      </c>
      <c r="I28" s="11">
        <f t="shared" si="6"/>
        <v>377.16</v>
      </c>
      <c r="J28" s="11">
        <f t="shared" si="7"/>
        <v>41951.5</v>
      </c>
      <c r="K28" s="31">
        <f t="shared" si="8"/>
        <v>0.14031383822255783</v>
      </c>
      <c r="M28" s="1"/>
    </row>
    <row r="29" spans="1:13" ht="26.4" x14ac:dyDescent="0.25">
      <c r="A29" s="30" t="s">
        <v>85</v>
      </c>
      <c r="B29" s="7" t="s">
        <v>65</v>
      </c>
      <c r="C29" s="8" t="s">
        <v>37</v>
      </c>
      <c r="D29" s="8" t="s">
        <v>66</v>
      </c>
      <c r="E29" s="8"/>
      <c r="F29" s="9" t="s">
        <v>39</v>
      </c>
      <c r="G29" s="10">
        <v>3.75</v>
      </c>
      <c r="H29" s="11">
        <v>326.52</v>
      </c>
      <c r="I29" s="11">
        <f t="shared" si="6"/>
        <v>402.86</v>
      </c>
      <c r="J29" s="11">
        <f t="shared" si="7"/>
        <v>1510.72</v>
      </c>
      <c r="K29" s="31">
        <f t="shared" si="8"/>
        <v>5.0528567912847596E-3</v>
      </c>
      <c r="M29" s="1"/>
    </row>
    <row r="30" spans="1:13" ht="36" customHeight="1" x14ac:dyDescent="0.25">
      <c r="A30" s="30" t="s">
        <v>86</v>
      </c>
      <c r="B30" s="7" t="s">
        <v>68</v>
      </c>
      <c r="C30" s="8" t="s">
        <v>37</v>
      </c>
      <c r="D30" s="8" t="s">
        <v>69</v>
      </c>
      <c r="E30" s="8"/>
      <c r="F30" s="9" t="s">
        <v>23</v>
      </c>
      <c r="G30" s="10">
        <v>323.81</v>
      </c>
      <c r="H30" s="11">
        <v>102.74</v>
      </c>
      <c r="I30" s="11">
        <f t="shared" si="6"/>
        <v>126.76</v>
      </c>
      <c r="J30" s="11">
        <f t="shared" si="7"/>
        <v>41046.15</v>
      </c>
      <c r="K30" s="31">
        <f t="shared" si="8"/>
        <v>0.13728574307852739</v>
      </c>
      <c r="M30" s="1"/>
    </row>
    <row r="31" spans="1:13" ht="24" customHeight="1" x14ac:dyDescent="0.25">
      <c r="A31" s="30" t="s">
        <v>87</v>
      </c>
      <c r="B31" s="7" t="s">
        <v>71</v>
      </c>
      <c r="C31" s="8" t="s">
        <v>37</v>
      </c>
      <c r="D31" s="8" t="s">
        <v>72</v>
      </c>
      <c r="E31" s="8"/>
      <c r="F31" s="9" t="s">
        <v>73</v>
      </c>
      <c r="G31" s="10">
        <v>6854.1</v>
      </c>
      <c r="H31" s="11">
        <v>8.8000000000000007</v>
      </c>
      <c r="I31" s="11">
        <f t="shared" si="6"/>
        <v>10.85</v>
      </c>
      <c r="J31" s="11">
        <f t="shared" si="7"/>
        <v>74366.98</v>
      </c>
      <c r="K31" s="31">
        <f t="shared" si="8"/>
        <v>0.24873285581731747</v>
      </c>
      <c r="M31" s="1"/>
    </row>
    <row r="32" spans="1:13" ht="24" customHeight="1" x14ac:dyDescent="0.25">
      <c r="A32" s="30" t="s">
        <v>88</v>
      </c>
      <c r="B32" s="7" t="s">
        <v>75</v>
      </c>
      <c r="C32" s="8" t="s">
        <v>29</v>
      </c>
      <c r="D32" s="8" t="s">
        <v>76</v>
      </c>
      <c r="E32" s="8" t="s">
        <v>77</v>
      </c>
      <c r="F32" s="9" t="s">
        <v>78</v>
      </c>
      <c r="G32" s="10">
        <v>1</v>
      </c>
      <c r="H32" s="11">
        <v>109544.92</v>
      </c>
      <c r="I32" s="11">
        <f t="shared" si="6"/>
        <v>135156.51999999999</v>
      </c>
      <c r="J32" s="11">
        <f>TRUNC(I32*G32,2)</f>
        <v>135156.51999999999</v>
      </c>
      <c r="K32" s="31">
        <f t="shared" si="8"/>
        <v>0.45205368299116599</v>
      </c>
      <c r="M32" s="1"/>
    </row>
    <row r="33" spans="1:13" ht="24" customHeight="1" x14ac:dyDescent="0.25">
      <c r="A33" s="32" t="s">
        <v>89</v>
      </c>
      <c r="B33" s="12"/>
      <c r="C33" s="12"/>
      <c r="D33" s="12" t="s">
        <v>99</v>
      </c>
      <c r="E33" s="12"/>
      <c r="F33" s="12"/>
      <c r="G33" s="13"/>
      <c r="H33" s="14"/>
      <c r="I33" s="14"/>
      <c r="J33" s="15">
        <f>SUM(J34:J41)</f>
        <v>320968.71999999997</v>
      </c>
      <c r="K33" s="33">
        <f>SUM(K34:K41)</f>
        <v>1</v>
      </c>
    </row>
    <row r="34" spans="1:13" ht="24" customHeight="1" x14ac:dyDescent="0.25">
      <c r="A34" s="30" t="s">
        <v>91</v>
      </c>
      <c r="B34" s="7" t="s">
        <v>52</v>
      </c>
      <c r="C34" s="8" t="s">
        <v>37</v>
      </c>
      <c r="D34" s="8" t="s">
        <v>53</v>
      </c>
      <c r="E34" s="8"/>
      <c r="F34" s="9" t="s">
        <v>39</v>
      </c>
      <c r="G34" s="10">
        <v>150.91999999999999</v>
      </c>
      <c r="H34" s="11">
        <v>5.33</v>
      </c>
      <c r="I34" s="11">
        <f t="shared" ref="I34:I41" si="9">TRUNC(H34*1.2338,2)</f>
        <v>6.57</v>
      </c>
      <c r="J34" s="11">
        <f t="shared" ref="J34:J41" si="10">TRUNC(I34*G34,2)</f>
        <v>991.54</v>
      </c>
      <c r="K34" s="31">
        <f>J34/$J$33</f>
        <v>3.0892106869479371E-3</v>
      </c>
      <c r="M34" s="1"/>
    </row>
    <row r="35" spans="1:13" ht="24" customHeight="1" x14ac:dyDescent="0.25">
      <c r="A35" s="30" t="s">
        <v>92</v>
      </c>
      <c r="B35" s="7" t="s">
        <v>55</v>
      </c>
      <c r="C35" s="8" t="s">
        <v>37</v>
      </c>
      <c r="D35" s="8" t="s">
        <v>56</v>
      </c>
      <c r="E35" s="8"/>
      <c r="F35" s="9" t="s">
        <v>39</v>
      </c>
      <c r="G35" s="10">
        <v>471.6</v>
      </c>
      <c r="H35" s="11">
        <v>6.99</v>
      </c>
      <c r="I35" s="11">
        <f t="shared" si="9"/>
        <v>8.6199999999999992</v>
      </c>
      <c r="J35" s="11">
        <f t="shared" si="10"/>
        <v>4065.19</v>
      </c>
      <c r="K35" s="31">
        <f t="shared" ref="K35:K41" si="11">J35/$J$33</f>
        <v>1.2665377486005491E-2</v>
      </c>
      <c r="M35" s="1"/>
    </row>
    <row r="36" spans="1:13" ht="24" customHeight="1" x14ac:dyDescent="0.25">
      <c r="A36" s="30" t="s">
        <v>93</v>
      </c>
      <c r="B36" s="7" t="s">
        <v>58</v>
      </c>
      <c r="C36" s="8" t="s">
        <v>37</v>
      </c>
      <c r="D36" s="8" t="s">
        <v>59</v>
      </c>
      <c r="E36" s="8"/>
      <c r="F36" s="9" t="s">
        <v>60</v>
      </c>
      <c r="G36" s="10">
        <v>80</v>
      </c>
      <c r="H36" s="11">
        <v>11.57</v>
      </c>
      <c r="I36" s="11">
        <f t="shared" si="9"/>
        <v>14.27</v>
      </c>
      <c r="J36" s="11">
        <f t="shared" si="10"/>
        <v>1141.5999999999999</v>
      </c>
      <c r="K36" s="31">
        <f t="shared" si="11"/>
        <v>3.5567328803878459E-3</v>
      </c>
      <c r="M36" s="1"/>
    </row>
    <row r="37" spans="1:13" ht="36" customHeight="1" x14ac:dyDescent="0.25">
      <c r="A37" s="30" t="s">
        <v>94</v>
      </c>
      <c r="B37" s="7" t="s">
        <v>62</v>
      </c>
      <c r="C37" s="8" t="s">
        <v>37</v>
      </c>
      <c r="D37" s="8" t="s">
        <v>63</v>
      </c>
      <c r="E37" s="8"/>
      <c r="F37" s="9" t="s">
        <v>39</v>
      </c>
      <c r="G37" s="10">
        <v>122.43</v>
      </c>
      <c r="H37" s="11">
        <v>305.69</v>
      </c>
      <c r="I37" s="11">
        <f t="shared" si="9"/>
        <v>377.16</v>
      </c>
      <c r="J37" s="11">
        <f t="shared" si="10"/>
        <v>46175.69</v>
      </c>
      <c r="K37" s="31">
        <f t="shared" si="11"/>
        <v>0.14386352040784536</v>
      </c>
      <c r="M37" s="1"/>
    </row>
    <row r="38" spans="1:13" ht="26.4" x14ac:dyDescent="0.25">
      <c r="A38" s="30" t="s">
        <v>95</v>
      </c>
      <c r="B38" s="7" t="s">
        <v>65</v>
      </c>
      <c r="C38" s="8" t="s">
        <v>37</v>
      </c>
      <c r="D38" s="8" t="s">
        <v>66</v>
      </c>
      <c r="E38" s="8"/>
      <c r="F38" s="9" t="s">
        <v>39</v>
      </c>
      <c r="G38" s="10">
        <v>3.75</v>
      </c>
      <c r="H38" s="11">
        <v>326.52</v>
      </c>
      <c r="I38" s="11">
        <f t="shared" si="9"/>
        <v>402.86</v>
      </c>
      <c r="J38" s="11">
        <f t="shared" si="10"/>
        <v>1510.72</v>
      </c>
      <c r="K38" s="31">
        <f t="shared" si="11"/>
        <v>4.7067514865623047E-3</v>
      </c>
      <c r="M38" s="1"/>
    </row>
    <row r="39" spans="1:13" ht="36" customHeight="1" x14ac:dyDescent="0.25">
      <c r="A39" s="30" t="s">
        <v>96</v>
      </c>
      <c r="B39" s="7" t="s">
        <v>68</v>
      </c>
      <c r="C39" s="8" t="s">
        <v>37</v>
      </c>
      <c r="D39" s="8" t="s">
        <v>69</v>
      </c>
      <c r="E39" s="8"/>
      <c r="F39" s="9" t="s">
        <v>23</v>
      </c>
      <c r="G39" s="10">
        <v>381.6</v>
      </c>
      <c r="H39" s="11">
        <v>102.74</v>
      </c>
      <c r="I39" s="11">
        <f t="shared" si="9"/>
        <v>126.76</v>
      </c>
      <c r="J39" s="11">
        <f t="shared" si="10"/>
        <v>48371.61</v>
      </c>
      <c r="K39" s="31">
        <f t="shared" si="11"/>
        <v>0.15070505935905532</v>
      </c>
      <c r="M39" s="1"/>
    </row>
    <row r="40" spans="1:13" ht="24" customHeight="1" x14ac:dyDescent="0.25">
      <c r="A40" s="30" t="s">
        <v>97</v>
      </c>
      <c r="B40" s="7" t="s">
        <v>71</v>
      </c>
      <c r="C40" s="8" t="s">
        <v>37</v>
      </c>
      <c r="D40" s="8" t="s">
        <v>72</v>
      </c>
      <c r="E40" s="8"/>
      <c r="F40" s="9" t="s">
        <v>73</v>
      </c>
      <c r="G40" s="10">
        <v>7701</v>
      </c>
      <c r="H40" s="11">
        <v>8.8000000000000007</v>
      </c>
      <c r="I40" s="11">
        <f t="shared" si="9"/>
        <v>10.85</v>
      </c>
      <c r="J40" s="11">
        <f t="shared" si="10"/>
        <v>83555.850000000006</v>
      </c>
      <c r="K40" s="31">
        <f t="shared" si="11"/>
        <v>0.26032396552536341</v>
      </c>
      <c r="M40" s="1"/>
    </row>
    <row r="41" spans="1:13" ht="24" customHeight="1" x14ac:dyDescent="0.25">
      <c r="A41" s="30" t="s">
        <v>98</v>
      </c>
      <c r="B41" s="7" t="s">
        <v>75</v>
      </c>
      <c r="C41" s="8" t="s">
        <v>29</v>
      </c>
      <c r="D41" s="8" t="s">
        <v>76</v>
      </c>
      <c r="E41" s="8" t="s">
        <v>77</v>
      </c>
      <c r="F41" s="9" t="s">
        <v>78</v>
      </c>
      <c r="G41" s="10">
        <v>1</v>
      </c>
      <c r="H41" s="11">
        <v>109544.92</v>
      </c>
      <c r="I41" s="11">
        <f t="shared" si="9"/>
        <v>135156.51999999999</v>
      </c>
      <c r="J41" s="11">
        <f t="shared" si="10"/>
        <v>135156.51999999999</v>
      </c>
      <c r="K41" s="31">
        <f t="shared" si="11"/>
        <v>0.42108938216783243</v>
      </c>
      <c r="M41" s="1"/>
    </row>
    <row r="42" spans="1:13" ht="24" customHeight="1" x14ac:dyDescent="0.25">
      <c r="A42" s="32">
        <v>6</v>
      </c>
      <c r="B42" s="12"/>
      <c r="C42" s="12"/>
      <c r="D42" s="12" t="s">
        <v>100</v>
      </c>
      <c r="E42" s="12"/>
      <c r="F42" s="12"/>
      <c r="G42" s="13"/>
      <c r="H42" s="14"/>
      <c r="I42" s="14"/>
      <c r="J42" s="15">
        <f>SUM(J43:J61)</f>
        <v>113579</v>
      </c>
      <c r="K42" s="33">
        <f>SUM(K43:K61)</f>
        <v>1</v>
      </c>
    </row>
    <row r="43" spans="1:13" ht="72" customHeight="1" x14ac:dyDescent="0.25">
      <c r="A43" s="30" t="s">
        <v>142</v>
      </c>
      <c r="B43" s="7" t="s">
        <v>101</v>
      </c>
      <c r="C43" s="8" t="s">
        <v>20</v>
      </c>
      <c r="D43" s="8" t="s">
        <v>102</v>
      </c>
      <c r="E43" s="8" t="s">
        <v>42</v>
      </c>
      <c r="F43" s="9" t="s">
        <v>39</v>
      </c>
      <c r="G43" s="10">
        <v>271.49</v>
      </c>
      <c r="H43" s="11">
        <v>4.2</v>
      </c>
      <c r="I43" s="11">
        <f t="shared" ref="I43:I61" si="12">TRUNC(H43*1.2338,2)</f>
        <v>5.18</v>
      </c>
      <c r="J43" s="11">
        <f t="shared" ref="J43:J61" si="13">TRUNC(I43*G43,2)</f>
        <v>1406.31</v>
      </c>
      <c r="K43" s="31">
        <f>J43/$J$42</f>
        <v>1.2381778321696792E-2</v>
      </c>
      <c r="M43" s="1"/>
    </row>
    <row r="44" spans="1:13" ht="39.6" x14ac:dyDescent="0.25">
      <c r="A44" s="30" t="s">
        <v>143</v>
      </c>
      <c r="B44" s="7" t="s">
        <v>103</v>
      </c>
      <c r="C44" s="8" t="s">
        <v>20</v>
      </c>
      <c r="D44" s="8" t="s">
        <v>104</v>
      </c>
      <c r="E44" s="8" t="s">
        <v>42</v>
      </c>
      <c r="F44" s="9" t="s">
        <v>23</v>
      </c>
      <c r="G44" s="10">
        <v>107.2</v>
      </c>
      <c r="H44" s="11">
        <v>2.2999999999999998</v>
      </c>
      <c r="I44" s="11">
        <f t="shared" si="12"/>
        <v>2.83</v>
      </c>
      <c r="J44" s="11">
        <f t="shared" si="13"/>
        <v>303.37</v>
      </c>
      <c r="K44" s="31">
        <f t="shared" ref="K44:K61" si="14">J44/$J$42</f>
        <v>2.6710043229822415E-3</v>
      </c>
      <c r="M44" s="1"/>
    </row>
    <row r="45" spans="1:13" ht="72" customHeight="1" x14ac:dyDescent="0.25">
      <c r="A45" s="30" t="s">
        <v>144</v>
      </c>
      <c r="B45" s="7" t="s">
        <v>105</v>
      </c>
      <c r="C45" s="8" t="s">
        <v>20</v>
      </c>
      <c r="D45" s="8" t="s">
        <v>106</v>
      </c>
      <c r="E45" s="8" t="s">
        <v>42</v>
      </c>
      <c r="F45" s="9" t="s">
        <v>39</v>
      </c>
      <c r="G45" s="10">
        <v>28.21</v>
      </c>
      <c r="H45" s="11">
        <v>7.68</v>
      </c>
      <c r="I45" s="11">
        <f t="shared" si="12"/>
        <v>9.4700000000000006</v>
      </c>
      <c r="J45" s="11">
        <f t="shared" si="13"/>
        <v>267.14</v>
      </c>
      <c r="K45" s="31">
        <f t="shared" si="14"/>
        <v>2.3520192993423078E-3</v>
      </c>
      <c r="M45" s="1"/>
    </row>
    <row r="46" spans="1:13" ht="24" customHeight="1" x14ac:dyDescent="0.25">
      <c r="A46" s="30" t="s">
        <v>145</v>
      </c>
      <c r="B46" s="7">
        <v>4915671</v>
      </c>
      <c r="C46" s="8" t="s">
        <v>37</v>
      </c>
      <c r="D46" s="8" t="s">
        <v>161</v>
      </c>
      <c r="E46" s="8" t="s">
        <v>42</v>
      </c>
      <c r="F46" s="9" t="s">
        <v>39</v>
      </c>
      <c r="G46" s="10">
        <v>116.34</v>
      </c>
      <c r="H46" s="11">
        <v>14.52</v>
      </c>
      <c r="I46" s="11">
        <f t="shared" si="12"/>
        <v>17.91</v>
      </c>
      <c r="J46" s="11">
        <f t="shared" si="13"/>
        <v>2083.64</v>
      </c>
      <c r="K46" s="31">
        <f t="shared" si="14"/>
        <v>1.8345292703756854E-2</v>
      </c>
      <c r="M46" s="1"/>
    </row>
    <row r="47" spans="1:13" ht="52.8" x14ac:dyDescent="0.25">
      <c r="A47" s="30" t="s">
        <v>146</v>
      </c>
      <c r="B47" s="7" t="s">
        <v>107</v>
      </c>
      <c r="C47" s="8" t="s">
        <v>20</v>
      </c>
      <c r="D47" s="8" t="s">
        <v>108</v>
      </c>
      <c r="E47" s="8" t="s">
        <v>109</v>
      </c>
      <c r="F47" s="9" t="s">
        <v>23</v>
      </c>
      <c r="G47" s="10">
        <v>205.71</v>
      </c>
      <c r="H47" s="11">
        <v>17.260000000000002</v>
      </c>
      <c r="I47" s="11">
        <f t="shared" si="12"/>
        <v>21.29</v>
      </c>
      <c r="J47" s="11">
        <f t="shared" si="13"/>
        <v>4379.5600000000004</v>
      </c>
      <c r="K47" s="31">
        <f t="shared" si="14"/>
        <v>3.855959288248708E-2</v>
      </c>
      <c r="M47" s="1"/>
    </row>
    <row r="48" spans="1:13" ht="48" customHeight="1" x14ac:dyDescent="0.25">
      <c r="A48" s="30" t="s">
        <v>147</v>
      </c>
      <c r="B48" s="7" t="s">
        <v>110</v>
      </c>
      <c r="C48" s="8" t="s">
        <v>20</v>
      </c>
      <c r="D48" s="8" t="s">
        <v>111</v>
      </c>
      <c r="E48" s="8" t="s">
        <v>42</v>
      </c>
      <c r="F48" s="9" t="s">
        <v>39</v>
      </c>
      <c r="G48" s="10">
        <v>165.03</v>
      </c>
      <c r="H48" s="11">
        <v>1.46</v>
      </c>
      <c r="I48" s="11">
        <f t="shared" si="12"/>
        <v>1.8</v>
      </c>
      <c r="J48" s="11">
        <f t="shared" si="13"/>
        <v>297.05</v>
      </c>
      <c r="K48" s="31">
        <f t="shared" si="14"/>
        <v>2.6153602338460456E-3</v>
      </c>
      <c r="M48" s="1"/>
    </row>
    <row r="49" spans="1:13" ht="36" customHeight="1" x14ac:dyDescent="0.25">
      <c r="A49" s="30" t="s">
        <v>148</v>
      </c>
      <c r="B49" s="7">
        <v>5914374</v>
      </c>
      <c r="C49" s="8" t="s">
        <v>37</v>
      </c>
      <c r="D49" s="8" t="s">
        <v>162</v>
      </c>
      <c r="E49" s="8" t="s">
        <v>112</v>
      </c>
      <c r="F49" s="9" t="s">
        <v>113</v>
      </c>
      <c r="G49" s="10">
        <v>1650.32</v>
      </c>
      <c r="H49" s="11">
        <v>0.54</v>
      </c>
      <c r="I49" s="11">
        <f t="shared" si="12"/>
        <v>0.66</v>
      </c>
      <c r="J49" s="11">
        <f t="shared" si="13"/>
        <v>1089.21</v>
      </c>
      <c r="K49" s="31">
        <f t="shared" si="14"/>
        <v>9.5898889759550628E-3</v>
      </c>
      <c r="M49" s="1"/>
    </row>
    <row r="50" spans="1:13" ht="26.4" x14ac:dyDescent="0.25">
      <c r="A50" s="30" t="s">
        <v>149</v>
      </c>
      <c r="B50" s="7" t="s">
        <v>114</v>
      </c>
      <c r="C50" s="8" t="s">
        <v>20</v>
      </c>
      <c r="D50" s="8" t="s">
        <v>115</v>
      </c>
      <c r="E50" s="8" t="s">
        <v>42</v>
      </c>
      <c r="F50" s="9" t="s">
        <v>23</v>
      </c>
      <c r="G50" s="10">
        <v>165.03</v>
      </c>
      <c r="H50" s="11">
        <v>0.19</v>
      </c>
      <c r="I50" s="11">
        <f t="shared" si="12"/>
        <v>0.23</v>
      </c>
      <c r="J50" s="11">
        <f t="shared" si="13"/>
        <v>37.950000000000003</v>
      </c>
      <c r="K50" s="31">
        <f t="shared" si="14"/>
        <v>3.3412866815168301E-4</v>
      </c>
      <c r="M50" s="1"/>
    </row>
    <row r="51" spans="1:13" ht="24" customHeight="1" x14ac:dyDescent="0.25">
      <c r="A51" s="30" t="s">
        <v>150</v>
      </c>
      <c r="B51" s="7" t="s">
        <v>116</v>
      </c>
      <c r="C51" s="8" t="s">
        <v>37</v>
      </c>
      <c r="D51" s="8" t="s">
        <v>117</v>
      </c>
      <c r="E51" s="8"/>
      <c r="F51" s="9" t="s">
        <v>118</v>
      </c>
      <c r="G51" s="10">
        <v>8</v>
      </c>
      <c r="H51" s="11">
        <v>316.67</v>
      </c>
      <c r="I51" s="11">
        <f t="shared" si="12"/>
        <v>390.7</v>
      </c>
      <c r="J51" s="11">
        <f t="shared" si="13"/>
        <v>3125.6</v>
      </c>
      <c r="K51" s="31">
        <f t="shared" si="14"/>
        <v>2.7519171677862983E-2</v>
      </c>
      <c r="M51" s="1"/>
    </row>
    <row r="52" spans="1:13" ht="24" customHeight="1" x14ac:dyDescent="0.25">
      <c r="A52" s="30" t="s">
        <v>151</v>
      </c>
      <c r="B52" s="7" t="s">
        <v>119</v>
      </c>
      <c r="C52" s="8" t="s">
        <v>37</v>
      </c>
      <c r="D52" s="8" t="s">
        <v>120</v>
      </c>
      <c r="E52" s="8"/>
      <c r="F52" s="9" t="s">
        <v>118</v>
      </c>
      <c r="G52" s="10">
        <v>16</v>
      </c>
      <c r="H52" s="11">
        <v>452.51</v>
      </c>
      <c r="I52" s="11">
        <f t="shared" si="12"/>
        <v>558.29999999999995</v>
      </c>
      <c r="J52" s="11">
        <f t="shared" si="13"/>
        <v>8932.7999999999993</v>
      </c>
      <c r="K52" s="31">
        <f t="shared" si="14"/>
        <v>7.8648341682881512E-2</v>
      </c>
      <c r="M52" s="1"/>
    </row>
    <row r="53" spans="1:13" ht="24" customHeight="1" x14ac:dyDescent="0.25">
      <c r="A53" s="30" t="s">
        <v>152</v>
      </c>
      <c r="B53" s="7" t="s">
        <v>121</v>
      </c>
      <c r="C53" s="8" t="s">
        <v>37</v>
      </c>
      <c r="D53" s="8" t="s">
        <v>122</v>
      </c>
      <c r="E53" s="8"/>
      <c r="F53" s="9" t="s">
        <v>118</v>
      </c>
      <c r="G53" s="10">
        <v>16</v>
      </c>
      <c r="H53" s="11">
        <v>524.67999999999995</v>
      </c>
      <c r="I53" s="11">
        <f t="shared" si="12"/>
        <v>647.35</v>
      </c>
      <c r="J53" s="11">
        <f t="shared" si="13"/>
        <v>10357.6</v>
      </c>
      <c r="K53" s="31">
        <f t="shared" si="14"/>
        <v>9.1192914183079621E-2</v>
      </c>
      <c r="M53" s="1"/>
    </row>
    <row r="54" spans="1:13" ht="24" customHeight="1" x14ac:dyDescent="0.25">
      <c r="A54" s="30" t="s">
        <v>153</v>
      </c>
      <c r="B54" s="7" t="s">
        <v>123</v>
      </c>
      <c r="C54" s="8" t="s">
        <v>37</v>
      </c>
      <c r="D54" s="8" t="s">
        <v>124</v>
      </c>
      <c r="E54" s="8"/>
      <c r="F54" s="9" t="s">
        <v>118</v>
      </c>
      <c r="G54" s="10">
        <v>16</v>
      </c>
      <c r="H54" s="11">
        <v>843.37</v>
      </c>
      <c r="I54" s="11">
        <f t="shared" si="12"/>
        <v>1040.54</v>
      </c>
      <c r="J54" s="11">
        <f t="shared" si="13"/>
        <v>16648.64</v>
      </c>
      <c r="K54" s="31">
        <f t="shared" si="14"/>
        <v>0.14658202660703123</v>
      </c>
      <c r="M54" s="1"/>
    </row>
    <row r="55" spans="1:13" ht="24" customHeight="1" x14ac:dyDescent="0.25">
      <c r="A55" s="30" t="s">
        <v>154</v>
      </c>
      <c r="B55" s="7" t="s">
        <v>125</v>
      </c>
      <c r="C55" s="8" t="s">
        <v>37</v>
      </c>
      <c r="D55" s="8" t="s">
        <v>126</v>
      </c>
      <c r="E55" s="8"/>
      <c r="F55" s="9" t="s">
        <v>127</v>
      </c>
      <c r="G55" s="10">
        <v>2</v>
      </c>
      <c r="H55" s="11">
        <v>910.36</v>
      </c>
      <c r="I55" s="11">
        <f t="shared" si="12"/>
        <v>1123.2</v>
      </c>
      <c r="J55" s="11">
        <f t="shared" si="13"/>
        <v>2246.4</v>
      </c>
      <c r="K55" s="31">
        <f t="shared" si="14"/>
        <v>1.9778304087903573E-2</v>
      </c>
      <c r="M55" s="1"/>
    </row>
    <row r="56" spans="1:13" ht="24" customHeight="1" x14ac:dyDescent="0.25">
      <c r="A56" s="30" t="s">
        <v>155</v>
      </c>
      <c r="B56" s="7" t="s">
        <v>128</v>
      </c>
      <c r="C56" s="8" t="s">
        <v>37</v>
      </c>
      <c r="D56" s="8" t="s">
        <v>129</v>
      </c>
      <c r="E56" s="8"/>
      <c r="F56" s="9" t="s">
        <v>127</v>
      </c>
      <c r="G56" s="10">
        <v>4</v>
      </c>
      <c r="H56" s="11">
        <v>1361.89</v>
      </c>
      <c r="I56" s="11">
        <f t="shared" si="12"/>
        <v>1680.29</v>
      </c>
      <c r="J56" s="11">
        <f t="shared" si="13"/>
        <v>6721.16</v>
      </c>
      <c r="K56" s="31">
        <f t="shared" si="14"/>
        <v>5.9176080085227019E-2</v>
      </c>
      <c r="M56" s="1"/>
    </row>
    <row r="57" spans="1:13" ht="24" customHeight="1" x14ac:dyDescent="0.25">
      <c r="A57" s="30" t="s">
        <v>156</v>
      </c>
      <c r="B57" s="7" t="s">
        <v>130</v>
      </c>
      <c r="C57" s="8" t="s">
        <v>37</v>
      </c>
      <c r="D57" s="8" t="s">
        <v>131</v>
      </c>
      <c r="E57" s="8"/>
      <c r="F57" s="9" t="s">
        <v>127</v>
      </c>
      <c r="G57" s="10">
        <v>4</v>
      </c>
      <c r="H57" s="11">
        <v>1892.65</v>
      </c>
      <c r="I57" s="11">
        <f t="shared" si="12"/>
        <v>2335.15</v>
      </c>
      <c r="J57" s="11">
        <f t="shared" si="13"/>
        <v>9340.6</v>
      </c>
      <c r="K57" s="31">
        <f t="shared" si="14"/>
        <v>8.2238794143283528E-2</v>
      </c>
      <c r="M57" s="1"/>
    </row>
    <row r="58" spans="1:13" ht="24" customHeight="1" x14ac:dyDescent="0.25">
      <c r="A58" s="30" t="s">
        <v>157</v>
      </c>
      <c r="B58" s="7" t="s">
        <v>132</v>
      </c>
      <c r="C58" s="8" t="s">
        <v>37</v>
      </c>
      <c r="D58" s="8" t="s">
        <v>133</v>
      </c>
      <c r="E58" s="8"/>
      <c r="F58" s="9" t="s">
        <v>127</v>
      </c>
      <c r="G58" s="10">
        <v>2</v>
      </c>
      <c r="H58" s="11">
        <v>3902.56</v>
      </c>
      <c r="I58" s="11">
        <f t="shared" si="12"/>
        <v>4814.97</v>
      </c>
      <c r="J58" s="11">
        <f t="shared" si="13"/>
        <v>9629.94</v>
      </c>
      <c r="K58" s="31">
        <f t="shared" si="14"/>
        <v>8.4786272110161209E-2</v>
      </c>
      <c r="M58" s="1"/>
    </row>
    <row r="59" spans="1:13" ht="24" customHeight="1" x14ac:dyDescent="0.25">
      <c r="A59" s="30" t="s">
        <v>158</v>
      </c>
      <c r="B59" s="7">
        <v>5914434</v>
      </c>
      <c r="C59" s="8" t="s">
        <v>37</v>
      </c>
      <c r="D59" s="8" t="s">
        <v>163</v>
      </c>
      <c r="E59" s="8" t="s">
        <v>42</v>
      </c>
      <c r="F59" s="9" t="s">
        <v>113</v>
      </c>
      <c r="G59" s="10">
        <v>5944</v>
      </c>
      <c r="H59" s="11">
        <v>0.51</v>
      </c>
      <c r="I59" s="11">
        <f t="shared" si="12"/>
        <v>0.62</v>
      </c>
      <c r="J59" s="11">
        <f t="shared" si="13"/>
        <v>3685.28</v>
      </c>
      <c r="K59" s="31">
        <f t="shared" si="14"/>
        <v>3.2446843166430414E-2</v>
      </c>
      <c r="M59" s="1"/>
    </row>
    <row r="60" spans="1:13" ht="48" customHeight="1" x14ac:dyDescent="0.25">
      <c r="A60" s="30" t="s">
        <v>159</v>
      </c>
      <c r="B60" s="7" t="s">
        <v>134</v>
      </c>
      <c r="C60" s="8" t="s">
        <v>20</v>
      </c>
      <c r="D60" s="8" t="s">
        <v>135</v>
      </c>
      <c r="E60" s="8" t="s">
        <v>42</v>
      </c>
      <c r="F60" s="9" t="s">
        <v>39</v>
      </c>
      <c r="G60" s="10">
        <v>4549.1400000000003</v>
      </c>
      <c r="H60" s="11">
        <v>2.65</v>
      </c>
      <c r="I60" s="11">
        <f t="shared" si="12"/>
        <v>3.26</v>
      </c>
      <c r="J60" s="11">
        <f t="shared" si="13"/>
        <v>14830.19</v>
      </c>
      <c r="K60" s="31">
        <f t="shared" si="14"/>
        <v>0.13057158453587372</v>
      </c>
      <c r="M60" s="1"/>
    </row>
    <row r="61" spans="1:13" ht="26.4" x14ac:dyDescent="0.25">
      <c r="A61" s="30" t="s">
        <v>160</v>
      </c>
      <c r="B61" s="7" t="s">
        <v>136</v>
      </c>
      <c r="C61" s="8" t="s">
        <v>20</v>
      </c>
      <c r="D61" s="8" t="s">
        <v>137</v>
      </c>
      <c r="E61" s="8" t="s">
        <v>42</v>
      </c>
      <c r="F61" s="9" t="s">
        <v>39</v>
      </c>
      <c r="G61" s="10">
        <v>4549.1400000000003</v>
      </c>
      <c r="H61" s="11">
        <v>3.25</v>
      </c>
      <c r="I61" s="11">
        <f t="shared" si="12"/>
        <v>4</v>
      </c>
      <c r="J61" s="11">
        <f t="shared" si="13"/>
        <v>18196.560000000001</v>
      </c>
      <c r="K61" s="31">
        <f t="shared" si="14"/>
        <v>0.16021060231204715</v>
      </c>
      <c r="M61" s="1"/>
    </row>
    <row r="62" spans="1:13" ht="14.4" thickBot="1" x14ac:dyDescent="0.3">
      <c r="A62" s="42"/>
      <c r="B62" s="43"/>
      <c r="C62" s="43"/>
      <c r="D62" s="16"/>
      <c r="E62" s="17"/>
      <c r="F62" s="17"/>
      <c r="G62" s="44" t="s">
        <v>138</v>
      </c>
      <c r="H62" s="43"/>
      <c r="I62" s="45">
        <f>J42+J33+J24+J15+J9+J5</f>
        <v>1560196.1800000002</v>
      </c>
      <c r="J62" s="43"/>
      <c r="K62" s="46"/>
    </row>
    <row r="63" spans="1:13" ht="60" customHeight="1" x14ac:dyDescent="0.25">
      <c r="A63" s="34"/>
      <c r="B63" s="35"/>
      <c r="C63" s="35"/>
      <c r="D63" s="35"/>
      <c r="E63" s="35"/>
      <c r="F63" s="35"/>
      <c r="G63" s="36"/>
      <c r="H63" s="36"/>
      <c r="I63" s="36"/>
      <c r="J63" s="36"/>
      <c r="K63" s="37"/>
    </row>
    <row r="64" spans="1:13" ht="50.1" customHeight="1" x14ac:dyDescent="0.25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9"/>
    </row>
    <row r="65" spans="1:11" ht="14.4" thickBot="1" x14ac:dyDescent="0.3">
      <c r="A65" s="38"/>
      <c r="B65" s="39"/>
      <c r="C65" s="39"/>
      <c r="D65" s="39"/>
      <c r="E65" s="39"/>
      <c r="F65" s="39"/>
      <c r="G65" s="40"/>
      <c r="H65" s="40"/>
      <c r="I65" s="40"/>
      <c r="J65" s="40"/>
      <c r="K65" s="41"/>
    </row>
  </sheetData>
  <mergeCells count="10">
    <mergeCell ref="A62:C62"/>
    <mergeCell ref="G62:H62"/>
    <mergeCell ref="I62:K62"/>
    <mergeCell ref="A64:K64"/>
    <mergeCell ref="F1:H1"/>
    <mergeCell ref="I1:K1"/>
    <mergeCell ref="F2:H2"/>
    <mergeCell ref="I2:K2"/>
    <mergeCell ref="A3:K3"/>
    <mergeCell ref="C2:D2"/>
  </mergeCells>
  <phoneticPr fontId="20" type="noConversion"/>
  <pageMargins left="0.51181102362204722" right="0.51181102362204722" top="0.98425196850393704" bottom="0.98425196850393704" header="0.51181102362204722" footer="0.51181102362204722"/>
  <pageSetup paperSize="9" scale="70" fitToHeight="0" orientation="landscape" r:id="rId1"/>
  <headerFooter>
    <oddFooter xml:space="preserve"> &amp;R Relatório gerado em orcafascio.com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Sintético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Thiago</cp:lastModifiedBy>
  <cp:revision>0</cp:revision>
  <cp:lastPrinted>2021-06-17T12:57:25Z</cp:lastPrinted>
  <dcterms:created xsi:type="dcterms:W3CDTF">2019-04-02T20:18:45Z</dcterms:created>
  <dcterms:modified xsi:type="dcterms:W3CDTF">2021-06-17T12:57:28Z</dcterms:modified>
</cp:coreProperties>
</file>